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льметьевск\На сайт\"/>
    </mc:Choice>
  </mc:AlternateContent>
  <bookViews>
    <workbookView xWindow="0" yWindow="0" windowWidth="21600" windowHeight="9030"/>
  </bookViews>
  <sheets>
    <sheet name="Радио" sheetId="1" r:id="rId1"/>
  </sheets>
  <definedNames>
    <definedName name="_xlnm._FilterDatabase" localSheetId="0" hidden="1">Радио!$A$1:$O$1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I3" i="1" s="1"/>
  <c r="F4" i="1"/>
  <c r="K4" i="1" s="1"/>
  <c r="F5" i="1"/>
  <c r="J5" i="1" s="1"/>
  <c r="F6" i="1"/>
  <c r="K6" i="1" s="1"/>
  <c r="F7" i="1"/>
  <c r="I7" i="1" s="1"/>
  <c r="F8" i="1"/>
  <c r="L8" i="1" s="1"/>
  <c r="F9" i="1"/>
  <c r="J9" i="1" s="1"/>
  <c r="F10" i="1"/>
  <c r="K10" i="1" s="1"/>
  <c r="F11" i="1"/>
  <c r="I11" i="1" s="1"/>
  <c r="F12" i="1"/>
  <c r="L12" i="1" s="1"/>
  <c r="F13" i="1"/>
  <c r="J13" i="1" s="1"/>
  <c r="F14" i="1"/>
  <c r="K14" i="1" s="1"/>
  <c r="F15" i="1"/>
  <c r="I15" i="1" s="1"/>
  <c r="F16" i="1"/>
  <c r="L16" i="1" s="1"/>
  <c r="F2" i="1"/>
  <c r="L2" i="1" s="1"/>
  <c r="H4" i="1" l="1"/>
  <c r="L4" i="1"/>
  <c r="L14" i="1"/>
  <c r="L6" i="1"/>
  <c r="H10" i="1"/>
  <c r="J3" i="1"/>
  <c r="H6" i="1"/>
  <c r="J7" i="1"/>
  <c r="L10" i="1"/>
  <c r="H14" i="1"/>
  <c r="J15" i="1"/>
  <c r="J11" i="1"/>
  <c r="G3" i="1"/>
  <c r="G7" i="1"/>
  <c r="I10" i="1"/>
  <c r="K11" i="1"/>
  <c r="G15" i="1"/>
  <c r="K3" i="1"/>
  <c r="I6" i="1"/>
  <c r="K7" i="1"/>
  <c r="G11" i="1"/>
  <c r="I14" i="1"/>
  <c r="K15" i="1"/>
  <c r="I16" i="1"/>
  <c r="J2" i="1"/>
  <c r="H3" i="1"/>
  <c r="L3" i="1"/>
  <c r="J4" i="1"/>
  <c r="H5" i="1"/>
  <c r="L5" i="1"/>
  <c r="J6" i="1"/>
  <c r="H7" i="1"/>
  <c r="L7" i="1"/>
  <c r="J8" i="1"/>
  <c r="H9" i="1"/>
  <c r="L9" i="1"/>
  <c r="J10" i="1"/>
  <c r="H11" i="1"/>
  <c r="L11" i="1"/>
  <c r="J12" i="1"/>
  <c r="H13" i="1"/>
  <c r="L13" i="1"/>
  <c r="J14" i="1"/>
  <c r="H15" i="1"/>
  <c r="L15" i="1"/>
  <c r="J16" i="1"/>
  <c r="I2" i="1"/>
  <c r="I4" i="1"/>
  <c r="G5" i="1"/>
  <c r="K5" i="1"/>
  <c r="I8" i="1"/>
  <c r="G9" i="1"/>
  <c r="K9" i="1"/>
  <c r="I12" i="1"/>
  <c r="G13" i="1"/>
  <c r="K13" i="1"/>
  <c r="G2" i="1"/>
  <c r="K2" i="1"/>
  <c r="G4" i="1"/>
  <c r="I5" i="1"/>
  <c r="G6" i="1"/>
  <c r="G8" i="1"/>
  <c r="K8" i="1"/>
  <c r="I9" i="1"/>
  <c r="G10" i="1"/>
  <c r="G12" i="1"/>
  <c r="K12" i="1"/>
  <c r="I13" i="1"/>
  <c r="G14" i="1"/>
  <c r="G16" i="1"/>
  <c r="K16" i="1"/>
  <c r="H2" i="1"/>
  <c r="H8" i="1"/>
  <c r="H12" i="1"/>
  <c r="H16" i="1"/>
</calcChain>
</file>

<file path=xl/sharedStrings.xml><?xml version="1.0" encoding="utf-8"?>
<sst xmlns="http://schemas.openxmlformats.org/spreadsheetml/2006/main" count="105" uniqueCount="49">
  <si>
    <t>Город</t>
  </si>
  <si>
    <t xml:space="preserve">Вид рекламы </t>
  </si>
  <si>
    <t>Радиостанция</t>
  </si>
  <si>
    <t>Период, дней</t>
  </si>
  <si>
    <t>Выходов за период</t>
  </si>
  <si>
    <t>Охват территории</t>
  </si>
  <si>
    <t>Целевая аудитория</t>
  </si>
  <si>
    <t>Изготовление ролика</t>
  </si>
  <si>
    <t>Альметьевск</t>
  </si>
  <si>
    <t>Реклама на радио</t>
  </si>
  <si>
    <t>Болгар Радио</t>
  </si>
  <si>
    <t>Город + 50 км в радиусе</t>
  </si>
  <si>
    <t>Возвраст: 20-44 лет. Пол: 46% мужчины, 54% женщины</t>
  </si>
  <si>
    <t>Авторадио</t>
  </si>
  <si>
    <t>Возвраст: 18-55 лет. Пол: 57% мужчины, 43% женщины</t>
  </si>
  <si>
    <t>Энерджи</t>
  </si>
  <si>
    <t>Возвраст: 15-40 лет. Пол: 56% мужчины, 44% женщины</t>
  </si>
  <si>
    <t>Юмор ФМ</t>
  </si>
  <si>
    <t>Возвраст: 29-59 лет. Пол: 59% мужчины, 41% женщины</t>
  </si>
  <si>
    <t>Европа Плюс</t>
  </si>
  <si>
    <t>Возраст: 15-49 лет. Пол: 55% мужчины, 45% женщины</t>
  </si>
  <si>
    <t>Ретро FM</t>
  </si>
  <si>
    <t>Возвраст: 35-54 лет. Пол: 42% мужчины, 58% женщины</t>
  </si>
  <si>
    <t>LOVE RADIO</t>
  </si>
  <si>
    <t>Возвраст: 16-35 лет. Пол: 40% мужчины, 60% женщины</t>
  </si>
  <si>
    <t xml:space="preserve"> DFM</t>
  </si>
  <si>
    <t>Возвраст: 16-35 лет. Пол: 51% мужчины, 49% женщины</t>
  </si>
  <si>
    <t>ХИТ FM</t>
  </si>
  <si>
    <t>Возвраст: 20-45 лет. Пол: 51% мужчины, 49% женщины</t>
  </si>
  <si>
    <t>Дорожное радио</t>
  </si>
  <si>
    <t>Возвраст: 20-59 лет. Пол: 59% мужчины, 41% женщины</t>
  </si>
  <si>
    <t>БИМ-радио</t>
  </si>
  <si>
    <t>Возвраст: 20-49 лет. Пол: 59% мужчины, 41% женщины</t>
  </si>
  <si>
    <t>Радио-Искатель</t>
  </si>
  <si>
    <t>Возвраст: 22-55 лет. Пол: 59% мужчины, 41% женщины</t>
  </si>
  <si>
    <t>Радио Дача</t>
  </si>
  <si>
    <t>Возвраст: 30-59 лет. Пол: 44% мужчины, 56% женщины</t>
  </si>
  <si>
    <t>Радио Шансон</t>
  </si>
  <si>
    <t>Возвраст: 20-65 лет. Пол: 53% мужчины, 47% женщины</t>
  </si>
  <si>
    <t>Радио Рекорд</t>
  </si>
  <si>
    <t>Возвраст: 15-45 лет. Пол: 58% мужчины, 42% женщины</t>
  </si>
  <si>
    <t>Выходов в день</t>
  </si>
  <si>
    <t>Ролик 5 сек.</t>
  </si>
  <si>
    <t>Ролик 10 сек.</t>
  </si>
  <si>
    <t>Ролик 15 сек.</t>
  </si>
  <si>
    <t>Ролик 20 сек.</t>
  </si>
  <si>
    <t>Ролик 25 сек.</t>
  </si>
  <si>
    <t>Ролик 30 сек.</t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</si>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</sst>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21252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E4" sqref="E4"/>
    </sheetView>
  </sheetViews>
  <sheetFormatPr defaultColWidth="9.140625" defaultRowHeight="12.75"/>
  <cols>
    <col min="1" max="1" width="11" style="1" customWidth="1"/>
    <col min="2" max="2" width="16.42578125" style="1" customWidth="1"/>
    <col min="3" max="3" width="16.7109375" style="1" customWidth="1"/>
    <col min="4" max="4" width="18.5703125" style="1" customWidth="1"/>
    <col min="5" max="5" width="16.85546875" style="1" customWidth="1"/>
    <col min="6" max="6" width="21.5703125" style="1" customWidth="1"/>
    <col min="7" max="7" width="15.28515625" style="1" customWidth="1"/>
    <col min="8" max="12" width="16.28515625" style="1" customWidth="1"/>
    <col min="13" max="13" width="20.7109375" style="1" customWidth="1"/>
    <col min="14" max="14" width="21.5703125" style="1" customWidth="1"/>
    <col min="15" max="15" width="16.85546875" style="1" bestFit="1" customWidth="1"/>
    <col min="16" max="16384" width="9.140625" style="1"/>
  </cols>
  <sheetData>
    <row r="1" spans="1:15" ht="25.5">
      <c r="A1" s="2" t="s">
        <v>0</v>
      </c>
      <c r="B1" s="2" t="s">
        <v>1</v>
      </c>
      <c r="C1" s="2" t="s">
        <v>2</v>
      </c>
      <c r="D1" s="2" t="s">
        <v>41</v>
      </c>
      <c r="E1" s="2" t="s">
        <v>3</v>
      </c>
      <c r="F1" s="2" t="s">
        <v>4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2" t="s">
        <v>5</v>
      </c>
      <c r="N1" s="2" t="s">
        <v>6</v>
      </c>
      <c r="O1" s="2" t="s">
        <v>7</v>
      </c>
    </row>
    <row r="2" spans="1:15" ht="38.25">
      <c r="A2" s="3" t="s">
        <v>8</v>
      </c>
      <c r="B2" s="3" t="s">
        <v>9</v>
      </c>
      <c r="C2" s="3" t="s">
        <v>10</v>
      </c>
      <c r="D2" s="3">
        <v>1</v>
      </c>
      <c r="E2" s="3">
        <v>1</v>
      </c>
      <c r="F2" s="3">
        <f>D2*E2</f>
        <v>1</v>
      </c>
      <c r="G2" s="4">
        <f>15*5*F2</f>
        <v>75</v>
      </c>
      <c r="H2" s="4">
        <f>15*10*F2</f>
        <v>150</v>
      </c>
      <c r="I2" s="4">
        <f>15*15*F2</f>
        <v>225</v>
      </c>
      <c r="J2" s="4">
        <f>15*20*F2</f>
        <v>300</v>
      </c>
      <c r="K2" s="4">
        <f>15*25*F2</f>
        <v>375</v>
      </c>
      <c r="L2" s="4">
        <f>15*30*F2</f>
        <v>450</v>
      </c>
      <c r="M2" s="3" t="s">
        <v>11</v>
      </c>
      <c r="N2" s="3" t="s">
        <v>12</v>
      </c>
      <c r="O2" s="3" t="s">
        <v>48</v>
      </c>
    </row>
    <row r="3" spans="1:15" ht="38.25">
      <c r="A3" s="3" t="s">
        <v>8</v>
      </c>
      <c r="B3" s="3" t="s">
        <v>9</v>
      </c>
      <c r="C3" s="3" t="s">
        <v>13</v>
      </c>
      <c r="D3" s="3">
        <v>1</v>
      </c>
      <c r="E3" s="3">
        <v>1</v>
      </c>
      <c r="F3" s="3">
        <f t="shared" ref="F3:F16" si="0">D3*E3</f>
        <v>1</v>
      </c>
      <c r="G3" s="4">
        <f>15*5*F3</f>
        <v>75</v>
      </c>
      <c r="H3" s="4">
        <f>15*10*F3</f>
        <v>150</v>
      </c>
      <c r="I3" s="4">
        <f>15*15*F3</f>
        <v>225</v>
      </c>
      <c r="J3" s="4">
        <f>15*20*F3</f>
        <v>300</v>
      </c>
      <c r="K3" s="4">
        <f>15*25*F3</f>
        <v>375</v>
      </c>
      <c r="L3" s="4">
        <f>15*30*F3</f>
        <v>450</v>
      </c>
      <c r="M3" s="3" t="s">
        <v>11</v>
      </c>
      <c r="N3" s="3" t="s">
        <v>14</v>
      </c>
      <c r="O3" s="3" t="s">
        <v>48</v>
      </c>
    </row>
    <row r="4" spans="1:15" ht="38.25">
      <c r="A4" s="3" t="s">
        <v>8</v>
      </c>
      <c r="B4" s="3" t="s">
        <v>9</v>
      </c>
      <c r="C4" s="3" t="s">
        <v>15</v>
      </c>
      <c r="D4" s="3">
        <v>1</v>
      </c>
      <c r="E4" s="3">
        <v>1</v>
      </c>
      <c r="F4" s="3">
        <f t="shared" si="0"/>
        <v>1</v>
      </c>
      <c r="G4" s="4">
        <f>15*5*F4</f>
        <v>75</v>
      </c>
      <c r="H4" s="4">
        <f>15*10*F4</f>
        <v>150</v>
      </c>
      <c r="I4" s="4">
        <f>15*15*F4</f>
        <v>225</v>
      </c>
      <c r="J4" s="4">
        <f>15*20*F4</f>
        <v>300</v>
      </c>
      <c r="K4" s="4">
        <f>15*25*F4</f>
        <v>375</v>
      </c>
      <c r="L4" s="4">
        <f>15*30*F4</f>
        <v>450</v>
      </c>
      <c r="M4" s="3" t="s">
        <v>11</v>
      </c>
      <c r="N4" s="3" t="s">
        <v>16</v>
      </c>
      <c r="O4" s="3" t="s">
        <v>48</v>
      </c>
    </row>
    <row r="5" spans="1:15" ht="38.25">
      <c r="A5" s="3" t="s">
        <v>8</v>
      </c>
      <c r="B5" s="3" t="s">
        <v>9</v>
      </c>
      <c r="C5" s="3" t="s">
        <v>17</v>
      </c>
      <c r="D5" s="3">
        <v>1</v>
      </c>
      <c r="E5" s="3">
        <v>1</v>
      </c>
      <c r="F5" s="3">
        <f t="shared" si="0"/>
        <v>1</v>
      </c>
      <c r="G5" s="4">
        <f>15*5*F5</f>
        <v>75</v>
      </c>
      <c r="H5" s="4">
        <f>15*10*F5</f>
        <v>150</v>
      </c>
      <c r="I5" s="4">
        <f>15*15*F5</f>
        <v>225</v>
      </c>
      <c r="J5" s="4">
        <f>15*20*F5</f>
        <v>300</v>
      </c>
      <c r="K5" s="4">
        <f>15*25*F5</f>
        <v>375</v>
      </c>
      <c r="L5" s="4">
        <f>15*30*F5</f>
        <v>450</v>
      </c>
      <c r="M5" s="3" t="s">
        <v>11</v>
      </c>
      <c r="N5" s="3" t="s">
        <v>18</v>
      </c>
      <c r="O5" s="3" t="s">
        <v>48</v>
      </c>
    </row>
    <row r="6" spans="1:15" ht="38.25">
      <c r="A6" s="3" t="s">
        <v>8</v>
      </c>
      <c r="B6" s="3" t="s">
        <v>9</v>
      </c>
      <c r="C6" s="3" t="s">
        <v>19</v>
      </c>
      <c r="D6" s="3">
        <v>1</v>
      </c>
      <c r="E6" s="3">
        <v>1</v>
      </c>
      <c r="F6" s="3">
        <f t="shared" si="0"/>
        <v>1</v>
      </c>
      <c r="G6" s="4">
        <f>30*5*F6</f>
        <v>150</v>
      </c>
      <c r="H6" s="4">
        <f>30*10*F6</f>
        <v>300</v>
      </c>
      <c r="I6" s="4">
        <f>30*15*F6</f>
        <v>450</v>
      </c>
      <c r="J6" s="4">
        <f>30*20*F6</f>
        <v>600</v>
      </c>
      <c r="K6" s="4">
        <f>30*25*F6</f>
        <v>750</v>
      </c>
      <c r="L6" s="4">
        <f>30*30*F6</f>
        <v>900</v>
      </c>
      <c r="M6" s="3" t="s">
        <v>11</v>
      </c>
      <c r="N6" s="5" t="s">
        <v>20</v>
      </c>
      <c r="O6" s="3" t="s">
        <v>48</v>
      </c>
    </row>
    <row r="7" spans="1:15" ht="38.25">
      <c r="A7" s="3" t="s">
        <v>8</v>
      </c>
      <c r="B7" s="3" t="s">
        <v>9</v>
      </c>
      <c r="C7" s="3" t="s">
        <v>21</v>
      </c>
      <c r="D7" s="3">
        <v>1</v>
      </c>
      <c r="E7" s="3">
        <v>1</v>
      </c>
      <c r="F7" s="3">
        <f t="shared" si="0"/>
        <v>1</v>
      </c>
      <c r="G7" s="4">
        <f>25*5*F7</f>
        <v>125</v>
      </c>
      <c r="H7" s="4">
        <f>25*10*F7</f>
        <v>250</v>
      </c>
      <c r="I7" s="4">
        <f>25*15*F7</f>
        <v>375</v>
      </c>
      <c r="J7" s="4">
        <f>25*20*F7</f>
        <v>500</v>
      </c>
      <c r="K7" s="4">
        <f>25*25*F7</f>
        <v>625</v>
      </c>
      <c r="L7" s="4">
        <f>25*30*F7</f>
        <v>750</v>
      </c>
      <c r="M7" s="3" t="s">
        <v>11</v>
      </c>
      <c r="N7" s="3" t="s">
        <v>22</v>
      </c>
      <c r="O7" s="3" t="s">
        <v>48</v>
      </c>
    </row>
    <row r="8" spans="1:15" ht="38.25">
      <c r="A8" s="3" t="s">
        <v>8</v>
      </c>
      <c r="B8" s="3" t="s">
        <v>9</v>
      </c>
      <c r="C8" s="3" t="s">
        <v>23</v>
      </c>
      <c r="D8" s="3">
        <v>1</v>
      </c>
      <c r="E8" s="3">
        <v>1</v>
      </c>
      <c r="F8" s="3">
        <f t="shared" si="0"/>
        <v>1</v>
      </c>
      <c r="G8" s="4">
        <f t="shared" ref="G8:G13" si="1">25*5*F8</f>
        <v>125</v>
      </c>
      <c r="H8" s="4">
        <f t="shared" ref="H8:H13" si="2">25*10*F8</f>
        <v>250</v>
      </c>
      <c r="I8" s="4">
        <f t="shared" ref="I8:I13" si="3">25*15*F8</f>
        <v>375</v>
      </c>
      <c r="J8" s="4">
        <f t="shared" ref="J8:J13" si="4">25*20*F8</f>
        <v>500</v>
      </c>
      <c r="K8" s="4">
        <f t="shared" ref="K8:K13" si="5">25*25*F8</f>
        <v>625</v>
      </c>
      <c r="L8" s="4">
        <f t="shared" ref="L8:L13" si="6">25*30*F8</f>
        <v>750</v>
      </c>
      <c r="M8" s="3" t="s">
        <v>11</v>
      </c>
      <c r="N8" s="3" t="s">
        <v>24</v>
      </c>
      <c r="O8" s="3" t="s">
        <v>48</v>
      </c>
    </row>
    <row r="9" spans="1:15" ht="38.25">
      <c r="A9" s="3" t="s">
        <v>8</v>
      </c>
      <c r="B9" s="3" t="s">
        <v>9</v>
      </c>
      <c r="C9" s="3" t="s">
        <v>25</v>
      </c>
      <c r="D9" s="3">
        <v>1</v>
      </c>
      <c r="E9" s="3">
        <v>1</v>
      </c>
      <c r="F9" s="3">
        <f t="shared" si="0"/>
        <v>1</v>
      </c>
      <c r="G9" s="4">
        <f t="shared" si="1"/>
        <v>125</v>
      </c>
      <c r="H9" s="4">
        <f t="shared" si="2"/>
        <v>250</v>
      </c>
      <c r="I9" s="4">
        <f t="shared" si="3"/>
        <v>375</v>
      </c>
      <c r="J9" s="4">
        <f t="shared" si="4"/>
        <v>500</v>
      </c>
      <c r="K9" s="4">
        <f t="shared" si="5"/>
        <v>625</v>
      </c>
      <c r="L9" s="4">
        <f t="shared" si="6"/>
        <v>750</v>
      </c>
      <c r="M9" s="3" t="s">
        <v>11</v>
      </c>
      <c r="N9" s="3" t="s">
        <v>26</v>
      </c>
      <c r="O9" s="3" t="s">
        <v>48</v>
      </c>
    </row>
    <row r="10" spans="1:15" ht="38.25">
      <c r="A10" s="3" t="s">
        <v>8</v>
      </c>
      <c r="B10" s="3" t="s">
        <v>9</v>
      </c>
      <c r="C10" s="3" t="s">
        <v>27</v>
      </c>
      <c r="D10" s="3">
        <v>1</v>
      </c>
      <c r="E10" s="3">
        <v>1</v>
      </c>
      <c r="F10" s="3">
        <f t="shared" si="0"/>
        <v>1</v>
      </c>
      <c r="G10" s="4">
        <f t="shared" si="1"/>
        <v>125</v>
      </c>
      <c r="H10" s="4">
        <f t="shared" si="2"/>
        <v>250</v>
      </c>
      <c r="I10" s="4">
        <f t="shared" si="3"/>
        <v>375</v>
      </c>
      <c r="J10" s="4">
        <f t="shared" si="4"/>
        <v>500</v>
      </c>
      <c r="K10" s="4">
        <f t="shared" si="5"/>
        <v>625</v>
      </c>
      <c r="L10" s="4">
        <f t="shared" si="6"/>
        <v>750</v>
      </c>
      <c r="M10" s="3" t="s">
        <v>11</v>
      </c>
      <c r="N10" s="3" t="s">
        <v>28</v>
      </c>
      <c r="O10" s="3" t="s">
        <v>48</v>
      </c>
    </row>
    <row r="11" spans="1:15" ht="38.25">
      <c r="A11" s="3" t="s">
        <v>8</v>
      </c>
      <c r="B11" s="3" t="s">
        <v>9</v>
      </c>
      <c r="C11" s="3" t="s">
        <v>29</v>
      </c>
      <c r="D11" s="3">
        <v>1</v>
      </c>
      <c r="E11" s="3">
        <v>1</v>
      </c>
      <c r="F11" s="3">
        <f t="shared" si="0"/>
        <v>1</v>
      </c>
      <c r="G11" s="4">
        <f t="shared" si="1"/>
        <v>125</v>
      </c>
      <c r="H11" s="4">
        <f t="shared" si="2"/>
        <v>250</v>
      </c>
      <c r="I11" s="4">
        <f t="shared" si="3"/>
        <v>375</v>
      </c>
      <c r="J11" s="4">
        <f t="shared" si="4"/>
        <v>500</v>
      </c>
      <c r="K11" s="4">
        <f t="shared" si="5"/>
        <v>625</v>
      </c>
      <c r="L11" s="4">
        <f t="shared" si="6"/>
        <v>750</v>
      </c>
      <c r="M11" s="3" t="s">
        <v>11</v>
      </c>
      <c r="N11" s="3" t="s">
        <v>30</v>
      </c>
      <c r="O11" s="3" t="s">
        <v>48</v>
      </c>
    </row>
    <row r="12" spans="1:15" ht="38.25">
      <c r="A12" s="3" t="s">
        <v>8</v>
      </c>
      <c r="B12" s="3" t="s">
        <v>9</v>
      </c>
      <c r="C12" s="3" t="s">
        <v>31</v>
      </c>
      <c r="D12" s="3">
        <v>1</v>
      </c>
      <c r="E12" s="3">
        <v>1</v>
      </c>
      <c r="F12" s="3">
        <f t="shared" si="0"/>
        <v>1</v>
      </c>
      <c r="G12" s="4">
        <f t="shared" si="1"/>
        <v>125</v>
      </c>
      <c r="H12" s="4">
        <f t="shared" si="2"/>
        <v>250</v>
      </c>
      <c r="I12" s="4">
        <f t="shared" si="3"/>
        <v>375</v>
      </c>
      <c r="J12" s="4">
        <f t="shared" si="4"/>
        <v>500</v>
      </c>
      <c r="K12" s="4">
        <f t="shared" si="5"/>
        <v>625</v>
      </c>
      <c r="L12" s="4">
        <f t="shared" si="6"/>
        <v>750</v>
      </c>
      <c r="M12" s="3" t="s">
        <v>11</v>
      </c>
      <c r="N12" s="3" t="s">
        <v>32</v>
      </c>
      <c r="O12" s="3" t="s">
        <v>48</v>
      </c>
    </row>
    <row r="13" spans="1:15" ht="38.25">
      <c r="A13" s="3" t="s">
        <v>8</v>
      </c>
      <c r="B13" s="3" t="s">
        <v>9</v>
      </c>
      <c r="C13" s="3" t="s">
        <v>33</v>
      </c>
      <c r="D13" s="3">
        <v>1</v>
      </c>
      <c r="E13" s="3">
        <v>1</v>
      </c>
      <c r="F13" s="3">
        <f t="shared" si="0"/>
        <v>1</v>
      </c>
      <c r="G13" s="4">
        <f t="shared" si="1"/>
        <v>125</v>
      </c>
      <c r="H13" s="4">
        <f t="shared" si="2"/>
        <v>250</v>
      </c>
      <c r="I13" s="4">
        <f t="shared" si="3"/>
        <v>375</v>
      </c>
      <c r="J13" s="4">
        <f t="shared" si="4"/>
        <v>500</v>
      </c>
      <c r="K13" s="4">
        <f t="shared" si="5"/>
        <v>625</v>
      </c>
      <c r="L13" s="4">
        <f t="shared" si="6"/>
        <v>750</v>
      </c>
      <c r="M13" s="3" t="s">
        <v>11</v>
      </c>
      <c r="N13" s="3" t="s">
        <v>34</v>
      </c>
      <c r="O13" s="3" t="s">
        <v>48</v>
      </c>
    </row>
    <row r="14" spans="1:15" ht="38.25">
      <c r="A14" s="3" t="s">
        <v>8</v>
      </c>
      <c r="B14" s="3" t="s">
        <v>9</v>
      </c>
      <c r="C14" s="3" t="s">
        <v>35</v>
      </c>
      <c r="D14" s="3">
        <v>1</v>
      </c>
      <c r="E14" s="3">
        <v>1</v>
      </c>
      <c r="F14" s="3">
        <f t="shared" si="0"/>
        <v>1</v>
      </c>
      <c r="G14" s="4">
        <f>20*5*F14</f>
        <v>100</v>
      </c>
      <c r="H14" s="4">
        <f>20*10*F14</f>
        <v>200</v>
      </c>
      <c r="I14" s="4">
        <f>20*15*F14</f>
        <v>300</v>
      </c>
      <c r="J14" s="4">
        <f>20*20*F14</f>
        <v>400</v>
      </c>
      <c r="K14" s="4">
        <f>20*25*F14</f>
        <v>500</v>
      </c>
      <c r="L14" s="4">
        <f>20*30*F14</f>
        <v>600</v>
      </c>
      <c r="M14" s="3" t="s">
        <v>11</v>
      </c>
      <c r="N14" s="3" t="s">
        <v>36</v>
      </c>
      <c r="O14" s="3" t="s">
        <v>48</v>
      </c>
    </row>
    <row r="15" spans="1:15" ht="38.25">
      <c r="A15" s="3" t="s">
        <v>8</v>
      </c>
      <c r="B15" s="3" t="s">
        <v>9</v>
      </c>
      <c r="C15" s="3" t="s">
        <v>37</v>
      </c>
      <c r="D15" s="3">
        <v>1</v>
      </c>
      <c r="E15" s="3">
        <v>1</v>
      </c>
      <c r="F15" s="3">
        <f t="shared" si="0"/>
        <v>1</v>
      </c>
      <c r="G15" s="4">
        <f t="shared" ref="G15:G16" si="7">20*5*F15</f>
        <v>100</v>
      </c>
      <c r="H15" s="4">
        <f t="shared" ref="H15:H16" si="8">20*10*F15</f>
        <v>200</v>
      </c>
      <c r="I15" s="4">
        <f t="shared" ref="I15:I16" si="9">20*15*F15</f>
        <v>300</v>
      </c>
      <c r="J15" s="4">
        <f t="shared" ref="J15:J16" si="10">20*20*F15</f>
        <v>400</v>
      </c>
      <c r="K15" s="4">
        <f t="shared" ref="K15:K16" si="11">20*25*F15</f>
        <v>500</v>
      </c>
      <c r="L15" s="4">
        <f t="shared" ref="L15:L16" si="12">20*30*F15</f>
        <v>600</v>
      </c>
      <c r="M15" s="3" t="s">
        <v>11</v>
      </c>
      <c r="N15" s="3" t="s">
        <v>38</v>
      </c>
      <c r="O15" s="3" t="s">
        <v>48</v>
      </c>
    </row>
    <row r="16" spans="1:15" ht="38.25">
      <c r="A16" s="3" t="s">
        <v>8</v>
      </c>
      <c r="B16" s="3" t="s">
        <v>9</v>
      </c>
      <c r="C16" s="3" t="s">
        <v>39</v>
      </c>
      <c r="D16" s="3">
        <v>1</v>
      </c>
      <c r="E16" s="3">
        <v>1</v>
      </c>
      <c r="F16" s="3">
        <f t="shared" si="0"/>
        <v>1</v>
      </c>
      <c r="G16" s="4">
        <f t="shared" si="7"/>
        <v>100</v>
      </c>
      <c r="H16" s="4">
        <f t="shared" si="8"/>
        <v>200</v>
      </c>
      <c r="I16" s="4">
        <f t="shared" si="9"/>
        <v>300</v>
      </c>
      <c r="J16" s="4">
        <f t="shared" si="10"/>
        <v>400</v>
      </c>
      <c r="K16" s="4">
        <f t="shared" si="11"/>
        <v>500</v>
      </c>
      <c r="L16" s="4">
        <f t="shared" si="12"/>
        <v>600</v>
      </c>
      <c r="M16" s="3" t="s">
        <v>11</v>
      </c>
      <c r="N16" s="3" t="s">
        <v>40</v>
      </c>
      <c r="O16" s="3" t="s">
        <v>48</v>
      </c>
    </row>
  </sheetData>
  <autoFilter ref="A1:O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Радио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1</cp:revision>
  <dcterms:created xsi:type="dcterms:W3CDTF">2015-06-05T18:19:00Z</dcterms:created>
  <dcterms:modified xsi:type="dcterms:W3CDTF">2026-08-04T23:16:45Z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387BC1CB9EB44F2DB1D65B59BE80B56D_12</vt:lpwstr>
  </property>
  <property fmtid="{D5CDD505-2E9C-101B-9397-08002B2CF9AE}" pid="3" name="KSOProductBuildVer">
    <vt:lpwstr>1049-12.2.0.21179</vt:lpwstr>
  </property>
</Properties>
</file>